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500"/>
  </bookViews>
  <sheets>
    <sheet name="Sheet1" sheetId="1" r:id="rId1"/>
  </sheets>
  <definedNames>
    <definedName name="_xlnm.Print_Area" localSheetId="0">Sheet1!$A$1:$O$46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<sst xmlns="http://schemas.openxmlformats.org/spreadsheetml/2006/main" count="70" uniqueCount="60">
  <si>
    <t>工程数量总表</t>
  </si>
  <si>
    <t>序号</t>
  </si>
  <si>
    <t>长度</t>
  </si>
  <si>
    <t>硬化宽度</t>
  </si>
  <si>
    <t>路面结构</t>
  </si>
  <si>
    <t>土路肩</t>
  </si>
  <si>
    <t>挖方</t>
  </si>
  <si>
    <t>清表</t>
  </si>
  <si>
    <t>填方</t>
  </si>
  <si>
    <t>利用方</t>
  </si>
  <si>
    <t>借方</t>
  </si>
  <si>
    <t>弃方</t>
  </si>
  <si>
    <t>拆除工程</t>
  </si>
  <si>
    <t>备注</t>
  </si>
  <si>
    <t>18cm水泥混凝土路面</t>
  </si>
  <si>
    <t>15cm级配碎石垫层</t>
  </si>
  <si>
    <t>33cm厚砂砾土</t>
  </si>
  <si>
    <t>砖墙</t>
  </si>
  <si>
    <t>旧路结构</t>
  </si>
  <si>
    <t>m</t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</si>
  <si>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2</t>
    </r>
  </si>
  <si>
    <r>
      <rPr>
        <sz val="12"/>
        <color rgb="FF000000"/>
        <rFont val="宋体"/>
        <charset val="134"/>
      </rPr>
      <t>m</t>
    </r>
    <r>
      <rPr>
        <vertAlign val="superscript"/>
        <sz val="12"/>
        <color rgb="FF000000"/>
        <rFont val="宋体"/>
        <charset val="134"/>
      </rPr>
      <t>3</t>
    </r>
  </si>
  <si>
    <t>新建1段</t>
  </si>
  <si>
    <t>维修1段</t>
  </si>
  <si>
    <t>维修2段</t>
  </si>
  <si>
    <t>维修3段</t>
  </si>
  <si>
    <t>维修4段</t>
  </si>
  <si>
    <t>维修5段</t>
  </si>
  <si>
    <t>维修6段</t>
  </si>
  <si>
    <t>维修7段</t>
  </si>
  <si>
    <t>维修8段</t>
  </si>
  <si>
    <t>维修9段</t>
  </si>
  <si>
    <t>维修10段</t>
  </si>
  <si>
    <t>维修11段</t>
  </si>
  <si>
    <t>维修12段</t>
  </si>
  <si>
    <t>维修13段</t>
  </si>
  <si>
    <t>维修14段</t>
  </si>
  <si>
    <t>维修15段</t>
  </si>
  <si>
    <t>维修16段</t>
  </si>
  <si>
    <t>维修17段</t>
  </si>
  <si>
    <t>维修18段</t>
  </si>
  <si>
    <t>维修19段</t>
  </si>
  <si>
    <t>维修20段</t>
  </si>
  <si>
    <t>维修21段</t>
  </si>
  <si>
    <t>维修22段</t>
  </si>
  <si>
    <t>维修23段</t>
  </si>
  <si>
    <t>维修24段</t>
  </si>
  <si>
    <t>维修25段</t>
  </si>
  <si>
    <t>维修26段</t>
  </si>
  <si>
    <t>维修27段</t>
  </si>
  <si>
    <t>维修28段</t>
  </si>
  <si>
    <t>维修29段</t>
  </si>
  <si>
    <t>维修30段</t>
  </si>
  <si>
    <t>维修31段</t>
  </si>
  <si>
    <t>维修32段</t>
  </si>
  <si>
    <t>维修33段</t>
  </si>
  <si>
    <t>维修34段</t>
  </si>
  <si>
    <t>维修35段</t>
  </si>
  <si>
    <t>总计</t>
  </si>
  <si>
    <t>新建工程责任标志牌1座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</si>
</sst>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rgb="FF000000"/>
      <name val="宋体"/>
      <charset val="134"/>
    </font>
    <font>
      <sz val="16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b/>
      <sz val="12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color rgb="FF00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5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4" fillId="4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4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176" fontId="3" fillId="2" borderId="4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176" fontId="5" fillId="3" borderId="4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176" fontId="3" fillId="3" borderId="4" xfId="0" applyNumberFormat="1" applyFont="1" applyFill="1" applyBorder="1" applyAlignment="1">
      <alignment horizontal="left" vertical="top"/>
    </xf>
    <xf numFmtId="0" fontId="3" fillId="3" borderId="8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6"/>
  <sheetViews>
    <sheetView tabSelected="1" view="pageBreakPreview" zoomScale="70" zoomScaleNormal="100" workbookViewId="0">
      <pane ySplit="2" topLeftCell="A9" activePane="bottomLeft" state="frozen"/>
      <selection/>
      <selection pane="bottomLeft" activeCell="Q23" sqref="Q23"/>
    </sheetView>
  </sheetViews>
  <sheetFormatPr defaultColWidth="9" defaultRowHeight="20.25"/>
  <cols>
    <col min="1" max="1" width="19.2583333333333" style="2" customWidth="1"/>
    <col min="2" max="2" width="12.2" style="2" customWidth="1"/>
    <col min="3" max="3" width="10.1333333333333" style="2" customWidth="1"/>
    <col min="4" max="4" width="13.2333333333333" style="2" customWidth="1"/>
    <col min="5" max="5" width="11.7583333333333" style="2" customWidth="1"/>
    <col min="6" max="6" width="10.7333333333333" style="2" customWidth="1"/>
    <col min="7" max="7" width="12.9416666666667" style="2" customWidth="1"/>
    <col min="8" max="8" width="11.4666666666667" style="2" customWidth="1"/>
    <col min="9" max="9" width="12.2" style="2" customWidth="1"/>
    <col min="10" max="10" width="11.7666666666667" style="2" customWidth="1"/>
    <col min="11" max="11" width="10.7333333333333" style="2" customWidth="1"/>
    <col min="12" max="12" width="11.6166666666667" style="2" customWidth="1"/>
    <col min="13" max="13" width="7.63333333333333" style="2" customWidth="1"/>
    <col min="14" max="14" width="15.2416666666667" style="2" customWidth="1"/>
    <col min="15" max="15" width="17.05" style="2" customWidth="1"/>
    <col min="16" max="17" width="15.6333333333333" customWidth="1"/>
  </cols>
  <sheetData>
    <row r="1" ht="24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1" customFormat="1" ht="26" customHeight="1" spans="1:15">
      <c r="A2" s="4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/>
      <c r="O2" s="18" t="s">
        <v>13</v>
      </c>
    </row>
    <row r="3" s="1" customFormat="1" ht="40" customHeight="1" spans="1:15">
      <c r="A3" s="6"/>
      <c r="B3" s="7"/>
      <c r="C3" s="7"/>
      <c r="D3" s="8" t="s">
        <v>14</v>
      </c>
      <c r="E3" s="8" t="s">
        <v>15</v>
      </c>
      <c r="F3" s="8" t="s">
        <v>16</v>
      </c>
      <c r="G3" s="7"/>
      <c r="H3" s="7"/>
      <c r="I3" s="7"/>
      <c r="J3" s="7"/>
      <c r="K3" s="7"/>
      <c r="L3" s="7"/>
      <c r="M3" s="7" t="s">
        <v>17</v>
      </c>
      <c r="N3" s="7" t="s">
        <v>18</v>
      </c>
      <c r="O3" s="19"/>
    </row>
    <row r="4" customFormat="1" ht="22" customHeight="1" spans="1:15">
      <c r="A4" s="6"/>
      <c r="B4" s="7" t="s">
        <v>19</v>
      </c>
      <c r="C4" s="7" t="s">
        <v>19</v>
      </c>
      <c r="D4" s="9" t="s">
        <v>20</v>
      </c>
      <c r="E4" s="9" t="s">
        <v>20</v>
      </c>
      <c r="F4" s="9" t="s">
        <v>20</v>
      </c>
      <c r="G4" s="9" t="s">
        <v>21</v>
      </c>
      <c r="H4" s="9" t="s">
        <v>21</v>
      </c>
      <c r="I4" s="9" t="s">
        <v>21</v>
      </c>
      <c r="J4" s="9" t="s">
        <v>21</v>
      </c>
      <c r="K4" s="9" t="s">
        <v>21</v>
      </c>
      <c r="L4" s="7" t="s">
        <v>21</v>
      </c>
      <c r="M4" s="7" t="s">
        <v>19</v>
      </c>
      <c r="N4" s="9" t="s">
        <v>20</v>
      </c>
      <c r="O4" s="19"/>
    </row>
    <row r="5" ht="24" customHeight="1" spans="1:15">
      <c r="A5" s="10" t="s">
        <v>22</v>
      </c>
      <c r="B5" s="11">
        <v>228.28</v>
      </c>
      <c r="C5" s="12">
        <v>3.5</v>
      </c>
      <c r="D5" s="13">
        <f>B5*C5</f>
        <v>798.98</v>
      </c>
      <c r="E5" s="13">
        <f>B5*4.1</f>
        <v>935.948</v>
      </c>
      <c r="F5" s="13">
        <f t="shared" ref="F5:F10" si="0">B5*2*0.5</f>
        <v>228.28</v>
      </c>
      <c r="G5" s="13">
        <f>902.59</f>
        <v>902.59</v>
      </c>
      <c r="H5" s="13">
        <f>142.008</f>
        <v>142.008</v>
      </c>
      <c r="I5" s="13">
        <f>221.875</f>
        <v>221.875</v>
      </c>
      <c r="J5" s="13">
        <f>MIN(G5,I5)</f>
        <v>221.875</v>
      </c>
      <c r="K5" s="13">
        <f>MAX(I5-G5,0)</f>
        <v>0</v>
      </c>
      <c r="L5" s="13">
        <f>G5+H5-I5</f>
        <v>822.723</v>
      </c>
      <c r="M5" s="20"/>
      <c r="N5" s="13"/>
      <c r="O5" s="21"/>
    </row>
    <row r="6" ht="24" customHeight="1" spans="1:15">
      <c r="A6" s="10" t="s">
        <v>23</v>
      </c>
      <c r="B6" s="11">
        <v>40</v>
      </c>
      <c r="C6" s="12">
        <v>3.5</v>
      </c>
      <c r="D6" s="13">
        <f>303.9</f>
        <v>303.9</v>
      </c>
      <c r="E6" s="13">
        <v>337.9</v>
      </c>
      <c r="F6" s="13">
        <f t="shared" si="0"/>
        <v>40</v>
      </c>
      <c r="G6" s="13">
        <f>E6*0.33</f>
        <v>111.507</v>
      </c>
      <c r="H6" s="13"/>
      <c r="I6" s="13">
        <f>G6</f>
        <v>111.507</v>
      </c>
      <c r="J6" s="13">
        <f>MIN(G6,I6)</f>
        <v>111.507</v>
      </c>
      <c r="K6" s="13">
        <f>MAX(I6-G6,0)</f>
        <v>0</v>
      </c>
      <c r="L6" s="13"/>
      <c r="M6" s="20"/>
      <c r="N6" s="13">
        <f>D6</f>
        <v>303.9</v>
      </c>
      <c r="O6" s="21"/>
    </row>
    <row r="7" ht="24" customHeight="1" spans="1:15">
      <c r="A7" s="10" t="s">
        <v>24</v>
      </c>
      <c r="B7" s="11">
        <v>45.4</v>
      </c>
      <c r="C7" s="12">
        <v>3.5</v>
      </c>
      <c r="D7" s="13">
        <v>159.2</v>
      </c>
      <c r="E7" s="13">
        <v>188.9</v>
      </c>
      <c r="F7" s="13">
        <f t="shared" si="0"/>
        <v>45.4</v>
      </c>
      <c r="G7" s="13">
        <f t="shared" ref="G7:G40" si="1">E7*0.33</f>
        <v>62.337</v>
      </c>
      <c r="H7" s="13"/>
      <c r="I7" s="13">
        <f t="shared" ref="I7:I40" si="2">G7</f>
        <v>62.337</v>
      </c>
      <c r="J7" s="13">
        <f t="shared" ref="J7:J40" si="3">MIN(G7,I7)</f>
        <v>62.337</v>
      </c>
      <c r="K7" s="13">
        <f t="shared" ref="K7:K40" si="4">MAX(I7-G7,0)</f>
        <v>0</v>
      </c>
      <c r="L7" s="13"/>
      <c r="M7" s="20"/>
      <c r="N7" s="13">
        <f t="shared" ref="N7:N40" si="5">D7</f>
        <v>159.2</v>
      </c>
      <c r="O7" s="21"/>
    </row>
    <row r="8" ht="24" customHeight="1" spans="1:15">
      <c r="A8" s="10" t="s">
        <v>25</v>
      </c>
      <c r="B8" s="11">
        <v>27.6</v>
      </c>
      <c r="C8" s="12">
        <v>3.5</v>
      </c>
      <c r="D8" s="13">
        <v>181</v>
      </c>
      <c r="E8" s="13">
        <v>201.5</v>
      </c>
      <c r="F8" s="13">
        <f t="shared" si="0"/>
        <v>27.6</v>
      </c>
      <c r="G8" s="13">
        <f t="shared" si="1"/>
        <v>66.495</v>
      </c>
      <c r="H8" s="13"/>
      <c r="I8" s="13">
        <f t="shared" si="2"/>
        <v>66.495</v>
      </c>
      <c r="J8" s="13">
        <f t="shared" si="3"/>
        <v>66.495</v>
      </c>
      <c r="K8" s="13">
        <f t="shared" si="4"/>
        <v>0</v>
      </c>
      <c r="L8" s="13"/>
      <c r="M8" s="20"/>
      <c r="N8" s="13">
        <f t="shared" si="5"/>
        <v>181</v>
      </c>
      <c r="O8" s="21"/>
    </row>
    <row r="9" ht="24" customHeight="1" spans="1:15">
      <c r="A9" s="10" t="s">
        <v>26</v>
      </c>
      <c r="B9" s="11">
        <v>59.63</v>
      </c>
      <c r="C9" s="12">
        <v>3.5</v>
      </c>
      <c r="D9" s="13">
        <v>205.6</v>
      </c>
      <c r="E9" s="13">
        <v>243.3</v>
      </c>
      <c r="F9" s="13">
        <f t="shared" si="0"/>
        <v>59.63</v>
      </c>
      <c r="G9" s="13">
        <f t="shared" si="1"/>
        <v>80.289</v>
      </c>
      <c r="H9" s="13"/>
      <c r="I9" s="13">
        <f t="shared" si="2"/>
        <v>80.289</v>
      </c>
      <c r="J9" s="13">
        <f t="shared" si="3"/>
        <v>80.289</v>
      </c>
      <c r="K9" s="13">
        <f t="shared" si="4"/>
        <v>0</v>
      </c>
      <c r="L9" s="13"/>
      <c r="M9" s="20"/>
      <c r="N9" s="13">
        <f t="shared" si="5"/>
        <v>205.6</v>
      </c>
      <c r="O9" s="21"/>
    </row>
    <row r="10" ht="24" customHeight="1" spans="1:15">
      <c r="A10" s="10" t="s">
        <v>27</v>
      </c>
      <c r="B10" s="11">
        <v>201.9</v>
      </c>
      <c r="C10" s="12">
        <v>3.5</v>
      </c>
      <c r="D10" s="13">
        <v>746.5</v>
      </c>
      <c r="E10" s="13">
        <v>872.3</v>
      </c>
      <c r="F10" s="13">
        <f t="shared" si="0"/>
        <v>201.9</v>
      </c>
      <c r="G10" s="13">
        <f t="shared" si="1"/>
        <v>287.859</v>
      </c>
      <c r="H10" s="13"/>
      <c r="I10" s="13">
        <f t="shared" si="2"/>
        <v>287.859</v>
      </c>
      <c r="J10" s="13">
        <f t="shared" si="3"/>
        <v>287.859</v>
      </c>
      <c r="K10" s="13">
        <f t="shared" si="4"/>
        <v>0</v>
      </c>
      <c r="L10" s="13"/>
      <c r="M10" s="20"/>
      <c r="N10" s="13">
        <f t="shared" si="5"/>
        <v>746.5</v>
      </c>
      <c r="O10" s="21"/>
    </row>
    <row r="11" ht="24" customHeight="1" spans="1:15">
      <c r="A11" s="10" t="s">
        <v>28</v>
      </c>
      <c r="B11" s="11">
        <v>28.5</v>
      </c>
      <c r="C11" s="12">
        <v>3.5</v>
      </c>
      <c r="D11" s="13">
        <v>99.6</v>
      </c>
      <c r="E11" s="13">
        <v>119.1</v>
      </c>
      <c r="F11" s="13">
        <f t="shared" ref="F11:F40" si="6">B11*2*0.5</f>
        <v>28.5</v>
      </c>
      <c r="G11" s="13">
        <f t="shared" si="1"/>
        <v>39.303</v>
      </c>
      <c r="H11" s="13"/>
      <c r="I11" s="13">
        <f t="shared" si="2"/>
        <v>39.303</v>
      </c>
      <c r="J11" s="13">
        <f t="shared" si="3"/>
        <v>39.303</v>
      </c>
      <c r="K11" s="13">
        <f t="shared" si="4"/>
        <v>0</v>
      </c>
      <c r="L11" s="13"/>
      <c r="M11" s="20"/>
      <c r="N11" s="13">
        <f t="shared" si="5"/>
        <v>99.6</v>
      </c>
      <c r="O11" s="21"/>
    </row>
    <row r="12" ht="24" customHeight="1" spans="1:15">
      <c r="A12" s="10" t="s">
        <v>29</v>
      </c>
      <c r="B12" s="11">
        <v>33.6</v>
      </c>
      <c r="C12" s="12">
        <v>3.5</v>
      </c>
      <c r="D12" s="13">
        <v>117.6</v>
      </c>
      <c r="E12" s="13">
        <v>140.2</v>
      </c>
      <c r="F12" s="13">
        <f t="shared" si="6"/>
        <v>33.6</v>
      </c>
      <c r="G12" s="13">
        <f t="shared" si="1"/>
        <v>46.266</v>
      </c>
      <c r="H12" s="13"/>
      <c r="I12" s="13">
        <f t="shared" si="2"/>
        <v>46.266</v>
      </c>
      <c r="J12" s="13">
        <f t="shared" si="3"/>
        <v>46.266</v>
      </c>
      <c r="K12" s="13">
        <f t="shared" si="4"/>
        <v>0</v>
      </c>
      <c r="L12" s="13"/>
      <c r="M12" s="20"/>
      <c r="N12" s="13">
        <f t="shared" si="5"/>
        <v>117.6</v>
      </c>
      <c r="O12" s="21"/>
    </row>
    <row r="13" ht="24" customHeight="1" spans="1:15">
      <c r="A13" s="10" t="s">
        <v>30</v>
      </c>
      <c r="B13" s="11">
        <v>99</v>
      </c>
      <c r="C13" s="12">
        <v>3.5</v>
      </c>
      <c r="D13" s="13">
        <v>346.6</v>
      </c>
      <c r="E13" s="13">
        <v>408.5</v>
      </c>
      <c r="F13" s="13">
        <f t="shared" si="6"/>
        <v>99</v>
      </c>
      <c r="G13" s="13">
        <f t="shared" si="1"/>
        <v>134.805</v>
      </c>
      <c r="H13" s="13"/>
      <c r="I13" s="13">
        <f t="shared" si="2"/>
        <v>134.805</v>
      </c>
      <c r="J13" s="13">
        <f t="shared" si="3"/>
        <v>134.805</v>
      </c>
      <c r="K13" s="13">
        <f t="shared" si="4"/>
        <v>0</v>
      </c>
      <c r="L13" s="13"/>
      <c r="M13" s="20"/>
      <c r="N13" s="13">
        <f t="shared" si="5"/>
        <v>346.6</v>
      </c>
      <c r="O13" s="21"/>
    </row>
    <row r="14" ht="24" customHeight="1" spans="1:15">
      <c r="A14" s="10" t="s">
        <v>31</v>
      </c>
      <c r="B14" s="11">
        <v>27.8</v>
      </c>
      <c r="C14" s="12">
        <v>3.5</v>
      </c>
      <c r="D14" s="13">
        <v>97.3</v>
      </c>
      <c r="E14" s="13">
        <v>116.4</v>
      </c>
      <c r="F14" s="13">
        <f t="shared" si="6"/>
        <v>27.8</v>
      </c>
      <c r="G14" s="13">
        <f t="shared" si="1"/>
        <v>38.412</v>
      </c>
      <c r="H14" s="13"/>
      <c r="I14" s="13">
        <f t="shared" si="2"/>
        <v>38.412</v>
      </c>
      <c r="J14" s="13">
        <f t="shared" si="3"/>
        <v>38.412</v>
      </c>
      <c r="K14" s="13">
        <f t="shared" si="4"/>
        <v>0</v>
      </c>
      <c r="L14" s="13"/>
      <c r="M14" s="20"/>
      <c r="N14" s="13">
        <f t="shared" si="5"/>
        <v>97.3</v>
      </c>
      <c r="O14" s="21"/>
    </row>
    <row r="15" ht="24" customHeight="1" spans="1:15">
      <c r="A15" s="10" t="s">
        <v>32</v>
      </c>
      <c r="B15" s="11">
        <v>157.8</v>
      </c>
      <c r="C15" s="12">
        <v>3.5</v>
      </c>
      <c r="D15" s="13">
        <v>552.4</v>
      </c>
      <c r="E15" s="13">
        <v>649.6</v>
      </c>
      <c r="F15" s="13">
        <f t="shared" si="6"/>
        <v>157.8</v>
      </c>
      <c r="G15" s="13">
        <f t="shared" si="1"/>
        <v>214.368</v>
      </c>
      <c r="H15" s="13"/>
      <c r="I15" s="13">
        <f t="shared" si="2"/>
        <v>214.368</v>
      </c>
      <c r="J15" s="13">
        <f t="shared" si="3"/>
        <v>214.368</v>
      </c>
      <c r="K15" s="13">
        <f t="shared" si="4"/>
        <v>0</v>
      </c>
      <c r="L15" s="13"/>
      <c r="M15" s="20"/>
      <c r="N15" s="13">
        <f t="shared" si="5"/>
        <v>552.4</v>
      </c>
      <c r="O15" s="21"/>
    </row>
    <row r="16" ht="24" customHeight="1" spans="1:15">
      <c r="A16" s="10" t="s">
        <v>33</v>
      </c>
      <c r="B16" s="11">
        <v>11.8</v>
      </c>
      <c r="C16" s="12">
        <v>3.5</v>
      </c>
      <c r="D16" s="13">
        <v>42.2</v>
      </c>
      <c r="E16" s="13">
        <v>56</v>
      </c>
      <c r="F16" s="13">
        <f t="shared" si="6"/>
        <v>11.8</v>
      </c>
      <c r="G16" s="13">
        <f t="shared" si="1"/>
        <v>18.48</v>
      </c>
      <c r="H16" s="13"/>
      <c r="I16" s="13">
        <f t="shared" si="2"/>
        <v>18.48</v>
      </c>
      <c r="J16" s="13">
        <f t="shared" si="3"/>
        <v>18.48</v>
      </c>
      <c r="K16" s="13">
        <f t="shared" si="4"/>
        <v>0</v>
      </c>
      <c r="L16" s="13"/>
      <c r="M16" s="20"/>
      <c r="N16" s="13">
        <f t="shared" si="5"/>
        <v>42.2</v>
      </c>
      <c r="O16" s="21"/>
    </row>
    <row r="17" ht="24" customHeight="1" spans="1:15">
      <c r="A17" s="10" t="s">
        <v>34</v>
      </c>
      <c r="B17" s="11">
        <v>14.8</v>
      </c>
      <c r="C17" s="12">
        <v>3.5</v>
      </c>
      <c r="D17" s="13">
        <v>51.7</v>
      </c>
      <c r="E17" s="13">
        <v>63</v>
      </c>
      <c r="F17" s="13">
        <f t="shared" si="6"/>
        <v>14.8</v>
      </c>
      <c r="G17" s="13">
        <f t="shared" si="1"/>
        <v>20.79</v>
      </c>
      <c r="H17" s="13"/>
      <c r="I17" s="13">
        <f t="shared" si="2"/>
        <v>20.79</v>
      </c>
      <c r="J17" s="13">
        <f t="shared" si="3"/>
        <v>20.79</v>
      </c>
      <c r="K17" s="13">
        <f t="shared" si="4"/>
        <v>0</v>
      </c>
      <c r="L17" s="13"/>
      <c r="M17" s="20"/>
      <c r="N17" s="13">
        <f t="shared" si="5"/>
        <v>51.7</v>
      </c>
      <c r="O17" s="21"/>
    </row>
    <row r="18" ht="24" customHeight="1" spans="1:15">
      <c r="A18" s="10" t="s">
        <v>35</v>
      </c>
      <c r="B18" s="11">
        <v>76.1</v>
      </c>
      <c r="C18" s="12">
        <v>3.5</v>
      </c>
      <c r="D18" s="13">
        <v>266.3</v>
      </c>
      <c r="E18" s="13">
        <v>314.4</v>
      </c>
      <c r="F18" s="13">
        <f t="shared" si="6"/>
        <v>76.1</v>
      </c>
      <c r="G18" s="13">
        <f t="shared" si="1"/>
        <v>103.752</v>
      </c>
      <c r="H18" s="13"/>
      <c r="I18" s="13">
        <f t="shared" si="2"/>
        <v>103.752</v>
      </c>
      <c r="J18" s="13">
        <f t="shared" si="3"/>
        <v>103.752</v>
      </c>
      <c r="K18" s="13">
        <f t="shared" si="4"/>
        <v>0</v>
      </c>
      <c r="L18" s="13"/>
      <c r="M18" s="20"/>
      <c r="N18" s="13">
        <f t="shared" si="5"/>
        <v>266.3</v>
      </c>
      <c r="O18" s="21"/>
    </row>
    <row r="19" ht="24" customHeight="1" spans="1:15">
      <c r="A19" s="10" t="s">
        <v>36</v>
      </c>
      <c r="B19" s="11">
        <v>63.2</v>
      </c>
      <c r="C19" s="12">
        <v>3.5</v>
      </c>
      <c r="D19" s="13">
        <v>222.7</v>
      </c>
      <c r="E19" s="13">
        <v>263.8</v>
      </c>
      <c r="F19" s="13">
        <f t="shared" si="6"/>
        <v>63.2</v>
      </c>
      <c r="G19" s="13">
        <f t="shared" si="1"/>
        <v>87.054</v>
      </c>
      <c r="H19" s="13"/>
      <c r="I19" s="13">
        <f t="shared" si="2"/>
        <v>87.054</v>
      </c>
      <c r="J19" s="13">
        <f t="shared" si="3"/>
        <v>87.054</v>
      </c>
      <c r="K19" s="13">
        <f t="shared" si="4"/>
        <v>0</v>
      </c>
      <c r="L19" s="13"/>
      <c r="M19" s="20"/>
      <c r="N19" s="13">
        <f t="shared" si="5"/>
        <v>222.7</v>
      </c>
      <c r="O19" s="21"/>
    </row>
    <row r="20" ht="24" customHeight="1" spans="1:15">
      <c r="A20" s="10" t="s">
        <v>37</v>
      </c>
      <c r="B20" s="11">
        <v>58</v>
      </c>
      <c r="C20" s="12">
        <v>3.5</v>
      </c>
      <c r="D20" s="13">
        <v>202.7</v>
      </c>
      <c r="E20" s="13">
        <v>239.9</v>
      </c>
      <c r="F20" s="13">
        <f t="shared" si="6"/>
        <v>58</v>
      </c>
      <c r="G20" s="13">
        <f t="shared" si="1"/>
        <v>79.167</v>
      </c>
      <c r="H20" s="13"/>
      <c r="I20" s="13">
        <f t="shared" si="2"/>
        <v>79.167</v>
      </c>
      <c r="J20" s="13">
        <f t="shared" si="3"/>
        <v>79.167</v>
      </c>
      <c r="K20" s="13">
        <f t="shared" si="4"/>
        <v>0</v>
      </c>
      <c r="L20" s="13"/>
      <c r="M20" s="20"/>
      <c r="N20" s="13">
        <f t="shared" si="5"/>
        <v>202.7</v>
      </c>
      <c r="O20" s="21"/>
    </row>
    <row r="21" ht="24" customHeight="1" spans="1:15">
      <c r="A21" s="10" t="s">
        <v>38</v>
      </c>
      <c r="B21" s="11">
        <v>28.2</v>
      </c>
      <c r="C21" s="12">
        <v>3.5</v>
      </c>
      <c r="D21" s="13">
        <v>98.6</v>
      </c>
      <c r="E21" s="13">
        <v>118</v>
      </c>
      <c r="F21" s="13">
        <f t="shared" si="6"/>
        <v>28.2</v>
      </c>
      <c r="G21" s="13">
        <f t="shared" si="1"/>
        <v>38.94</v>
      </c>
      <c r="H21" s="13"/>
      <c r="I21" s="13">
        <f t="shared" si="2"/>
        <v>38.94</v>
      </c>
      <c r="J21" s="13">
        <f t="shared" si="3"/>
        <v>38.94</v>
      </c>
      <c r="K21" s="13">
        <f t="shared" si="4"/>
        <v>0</v>
      </c>
      <c r="L21" s="13"/>
      <c r="M21" s="20"/>
      <c r="N21" s="13">
        <f t="shared" si="5"/>
        <v>98.6</v>
      </c>
      <c r="O21" s="21"/>
    </row>
    <row r="22" ht="24" customHeight="1" spans="1:15">
      <c r="A22" s="10" t="s">
        <v>39</v>
      </c>
      <c r="B22" s="11">
        <v>20.6</v>
      </c>
      <c r="C22" s="12">
        <v>3.5</v>
      </c>
      <c r="D22" s="13">
        <v>71.9</v>
      </c>
      <c r="E22" s="13">
        <v>86.7</v>
      </c>
      <c r="F22" s="13">
        <f t="shared" si="6"/>
        <v>20.6</v>
      </c>
      <c r="G22" s="13">
        <f t="shared" si="1"/>
        <v>28.611</v>
      </c>
      <c r="H22" s="13"/>
      <c r="I22" s="13">
        <f t="shared" si="2"/>
        <v>28.611</v>
      </c>
      <c r="J22" s="13">
        <f t="shared" si="3"/>
        <v>28.611</v>
      </c>
      <c r="K22" s="13">
        <f t="shared" si="4"/>
        <v>0</v>
      </c>
      <c r="L22" s="13"/>
      <c r="M22" s="20"/>
      <c r="N22" s="13">
        <f t="shared" si="5"/>
        <v>71.9</v>
      </c>
      <c r="O22" s="21"/>
    </row>
    <row r="23" ht="24" customHeight="1" spans="1:15">
      <c r="A23" s="10" t="s">
        <v>40</v>
      </c>
      <c r="B23" s="11">
        <v>33.8</v>
      </c>
      <c r="C23" s="12">
        <v>3.5</v>
      </c>
      <c r="D23" s="13">
        <v>119</v>
      </c>
      <c r="E23" s="13">
        <v>141.9</v>
      </c>
      <c r="F23" s="13">
        <f t="shared" si="6"/>
        <v>33.8</v>
      </c>
      <c r="G23" s="13">
        <f t="shared" si="1"/>
        <v>46.827</v>
      </c>
      <c r="H23" s="13"/>
      <c r="I23" s="13">
        <f t="shared" si="2"/>
        <v>46.827</v>
      </c>
      <c r="J23" s="13">
        <f t="shared" si="3"/>
        <v>46.827</v>
      </c>
      <c r="K23" s="13">
        <f t="shared" si="4"/>
        <v>0</v>
      </c>
      <c r="L23" s="13"/>
      <c r="M23" s="20"/>
      <c r="N23" s="13">
        <f t="shared" si="5"/>
        <v>119</v>
      </c>
      <c r="O23" s="21"/>
    </row>
    <row r="24" ht="24" customHeight="1" spans="1:15">
      <c r="A24" s="10" t="s">
        <v>41</v>
      </c>
      <c r="B24" s="11">
        <v>13.1</v>
      </c>
      <c r="C24" s="12">
        <v>3.5</v>
      </c>
      <c r="D24" s="13">
        <v>45.8</v>
      </c>
      <c r="E24" s="13">
        <v>56.2</v>
      </c>
      <c r="F24" s="13">
        <f t="shared" si="6"/>
        <v>13.1</v>
      </c>
      <c r="G24" s="13">
        <f t="shared" si="1"/>
        <v>18.546</v>
      </c>
      <c r="H24" s="13"/>
      <c r="I24" s="13">
        <f t="shared" si="2"/>
        <v>18.546</v>
      </c>
      <c r="J24" s="13">
        <f t="shared" si="3"/>
        <v>18.546</v>
      </c>
      <c r="K24" s="13">
        <f t="shared" si="4"/>
        <v>0</v>
      </c>
      <c r="L24" s="13"/>
      <c r="M24" s="20"/>
      <c r="N24" s="13">
        <f t="shared" si="5"/>
        <v>45.8</v>
      </c>
      <c r="O24" s="21"/>
    </row>
    <row r="25" ht="24" customHeight="1" spans="1:15">
      <c r="A25" s="10" t="s">
        <v>42</v>
      </c>
      <c r="B25" s="11">
        <v>19.6</v>
      </c>
      <c r="C25" s="12">
        <v>3.5</v>
      </c>
      <c r="D25" s="13">
        <v>68.7</v>
      </c>
      <c r="E25" s="13">
        <v>83</v>
      </c>
      <c r="F25" s="13">
        <f t="shared" si="6"/>
        <v>19.6</v>
      </c>
      <c r="G25" s="13">
        <f t="shared" si="1"/>
        <v>27.39</v>
      </c>
      <c r="H25" s="13"/>
      <c r="I25" s="13">
        <f t="shared" si="2"/>
        <v>27.39</v>
      </c>
      <c r="J25" s="13">
        <f t="shared" si="3"/>
        <v>27.39</v>
      </c>
      <c r="K25" s="13">
        <f t="shared" si="4"/>
        <v>0</v>
      </c>
      <c r="L25" s="13"/>
      <c r="M25" s="20"/>
      <c r="N25" s="13">
        <f t="shared" si="5"/>
        <v>68.7</v>
      </c>
      <c r="O25" s="21"/>
    </row>
    <row r="26" ht="24" customHeight="1" spans="1:15">
      <c r="A26" s="10" t="s">
        <v>43</v>
      </c>
      <c r="B26" s="11">
        <v>38.1</v>
      </c>
      <c r="C26" s="12">
        <v>3.5</v>
      </c>
      <c r="D26" s="13">
        <v>133.3</v>
      </c>
      <c r="E26" s="13">
        <v>158.6</v>
      </c>
      <c r="F26" s="13">
        <f t="shared" si="6"/>
        <v>38.1</v>
      </c>
      <c r="G26" s="13">
        <f t="shared" si="1"/>
        <v>52.338</v>
      </c>
      <c r="H26" s="13"/>
      <c r="I26" s="13">
        <f t="shared" si="2"/>
        <v>52.338</v>
      </c>
      <c r="J26" s="13">
        <f t="shared" si="3"/>
        <v>52.338</v>
      </c>
      <c r="K26" s="13">
        <f t="shared" si="4"/>
        <v>0</v>
      </c>
      <c r="L26" s="13"/>
      <c r="M26" s="20"/>
      <c r="N26" s="13">
        <f t="shared" si="5"/>
        <v>133.3</v>
      </c>
      <c r="O26" s="21"/>
    </row>
    <row r="27" ht="24" customHeight="1" spans="1:15">
      <c r="A27" s="10" t="s">
        <v>44</v>
      </c>
      <c r="B27" s="11">
        <v>28.7</v>
      </c>
      <c r="C27" s="12">
        <v>3.5</v>
      </c>
      <c r="D27" s="13">
        <v>100.5</v>
      </c>
      <c r="E27" s="13">
        <v>120.2</v>
      </c>
      <c r="F27" s="13">
        <f t="shared" si="6"/>
        <v>28.7</v>
      </c>
      <c r="G27" s="13">
        <f t="shared" si="1"/>
        <v>39.666</v>
      </c>
      <c r="H27" s="13"/>
      <c r="I27" s="13">
        <f t="shared" si="2"/>
        <v>39.666</v>
      </c>
      <c r="J27" s="13">
        <f t="shared" si="3"/>
        <v>39.666</v>
      </c>
      <c r="K27" s="13">
        <f t="shared" si="4"/>
        <v>0</v>
      </c>
      <c r="L27" s="13"/>
      <c r="M27" s="20"/>
      <c r="N27" s="13">
        <f t="shared" si="5"/>
        <v>100.5</v>
      </c>
      <c r="O27" s="21"/>
    </row>
    <row r="28" ht="24" customHeight="1" spans="1:15">
      <c r="A28" s="10" t="s">
        <v>45</v>
      </c>
      <c r="B28" s="11">
        <v>10.1</v>
      </c>
      <c r="C28" s="12">
        <v>3.5</v>
      </c>
      <c r="D28" s="13">
        <v>35.5</v>
      </c>
      <c r="E28" s="13">
        <v>44.1</v>
      </c>
      <c r="F28" s="13">
        <f t="shared" si="6"/>
        <v>10.1</v>
      </c>
      <c r="G28" s="13">
        <f t="shared" si="1"/>
        <v>14.553</v>
      </c>
      <c r="H28" s="13"/>
      <c r="I28" s="13">
        <f t="shared" si="2"/>
        <v>14.553</v>
      </c>
      <c r="J28" s="13">
        <f t="shared" si="3"/>
        <v>14.553</v>
      </c>
      <c r="K28" s="13">
        <f t="shared" si="4"/>
        <v>0</v>
      </c>
      <c r="L28" s="13"/>
      <c r="M28" s="20"/>
      <c r="N28" s="13">
        <f t="shared" si="5"/>
        <v>35.5</v>
      </c>
      <c r="O28" s="21"/>
    </row>
    <row r="29" ht="24" customHeight="1" spans="1:15">
      <c r="A29" s="10" t="s">
        <v>46</v>
      </c>
      <c r="B29" s="11">
        <v>25.7</v>
      </c>
      <c r="C29" s="12">
        <v>3.5</v>
      </c>
      <c r="D29" s="13">
        <v>90.1</v>
      </c>
      <c r="E29" s="13">
        <v>108</v>
      </c>
      <c r="F29" s="13">
        <f t="shared" si="6"/>
        <v>25.7</v>
      </c>
      <c r="G29" s="13">
        <f t="shared" si="1"/>
        <v>35.64</v>
      </c>
      <c r="H29" s="13"/>
      <c r="I29" s="13">
        <f t="shared" si="2"/>
        <v>35.64</v>
      </c>
      <c r="J29" s="13">
        <f t="shared" si="3"/>
        <v>35.64</v>
      </c>
      <c r="K29" s="13">
        <f t="shared" si="4"/>
        <v>0</v>
      </c>
      <c r="L29" s="13"/>
      <c r="M29" s="20"/>
      <c r="N29" s="13">
        <f t="shared" si="5"/>
        <v>90.1</v>
      </c>
      <c r="O29" s="21"/>
    </row>
    <row r="30" ht="24" customHeight="1" spans="1:15">
      <c r="A30" s="10" t="s">
        <v>47</v>
      </c>
      <c r="B30" s="11">
        <v>21.4</v>
      </c>
      <c r="C30" s="12">
        <v>3.5</v>
      </c>
      <c r="D30" s="13">
        <v>74.7</v>
      </c>
      <c r="E30" s="13">
        <v>90</v>
      </c>
      <c r="F30" s="13">
        <f t="shared" si="6"/>
        <v>21.4</v>
      </c>
      <c r="G30" s="13">
        <f t="shared" si="1"/>
        <v>29.7</v>
      </c>
      <c r="H30" s="13"/>
      <c r="I30" s="13">
        <f t="shared" si="2"/>
        <v>29.7</v>
      </c>
      <c r="J30" s="13">
        <f t="shared" si="3"/>
        <v>29.7</v>
      </c>
      <c r="K30" s="13">
        <f t="shared" si="4"/>
        <v>0</v>
      </c>
      <c r="L30" s="13"/>
      <c r="M30" s="20"/>
      <c r="N30" s="13">
        <f t="shared" si="5"/>
        <v>74.7</v>
      </c>
      <c r="O30" s="21"/>
    </row>
    <row r="31" ht="24" customHeight="1" spans="1:15">
      <c r="A31" s="10" t="s">
        <v>48</v>
      </c>
      <c r="B31" s="11">
        <v>17.1</v>
      </c>
      <c r="C31" s="12">
        <v>3.5</v>
      </c>
      <c r="D31" s="13">
        <v>59.7</v>
      </c>
      <c r="E31" s="13">
        <v>72.4</v>
      </c>
      <c r="F31" s="13">
        <f t="shared" si="6"/>
        <v>17.1</v>
      </c>
      <c r="G31" s="13">
        <f t="shared" si="1"/>
        <v>23.892</v>
      </c>
      <c r="H31" s="13"/>
      <c r="I31" s="13">
        <f t="shared" si="2"/>
        <v>23.892</v>
      </c>
      <c r="J31" s="13">
        <f t="shared" si="3"/>
        <v>23.892</v>
      </c>
      <c r="K31" s="13">
        <f t="shared" si="4"/>
        <v>0</v>
      </c>
      <c r="L31" s="13"/>
      <c r="M31" s="20"/>
      <c r="N31" s="13">
        <f t="shared" si="5"/>
        <v>59.7</v>
      </c>
      <c r="O31" s="21"/>
    </row>
    <row r="32" ht="24" customHeight="1" spans="1:15">
      <c r="A32" s="10" t="s">
        <v>49</v>
      </c>
      <c r="B32" s="11">
        <v>19</v>
      </c>
      <c r="C32" s="12">
        <v>3.5</v>
      </c>
      <c r="D32" s="13">
        <v>66.6</v>
      </c>
      <c r="E32" s="13">
        <v>80.4</v>
      </c>
      <c r="F32" s="13">
        <f t="shared" si="6"/>
        <v>19</v>
      </c>
      <c r="G32" s="13">
        <f t="shared" si="1"/>
        <v>26.532</v>
      </c>
      <c r="H32" s="13"/>
      <c r="I32" s="13">
        <f t="shared" si="2"/>
        <v>26.532</v>
      </c>
      <c r="J32" s="13">
        <f t="shared" si="3"/>
        <v>26.532</v>
      </c>
      <c r="K32" s="13">
        <f t="shared" si="4"/>
        <v>0</v>
      </c>
      <c r="L32" s="13"/>
      <c r="M32" s="20"/>
      <c r="N32" s="13">
        <f t="shared" si="5"/>
        <v>66.6</v>
      </c>
      <c r="O32" s="21"/>
    </row>
    <row r="33" ht="24" customHeight="1" spans="1:15">
      <c r="A33" s="10" t="s">
        <v>50</v>
      </c>
      <c r="B33" s="11">
        <v>54.8</v>
      </c>
      <c r="C33" s="12">
        <v>3.5</v>
      </c>
      <c r="D33" s="13">
        <v>191.8</v>
      </c>
      <c r="E33" s="13">
        <v>227.2</v>
      </c>
      <c r="F33" s="13">
        <f t="shared" si="6"/>
        <v>54.8</v>
      </c>
      <c r="G33" s="13">
        <f t="shared" si="1"/>
        <v>74.976</v>
      </c>
      <c r="H33" s="13"/>
      <c r="I33" s="13">
        <f t="shared" si="2"/>
        <v>74.976</v>
      </c>
      <c r="J33" s="13">
        <f t="shared" si="3"/>
        <v>74.976</v>
      </c>
      <c r="K33" s="13">
        <f t="shared" si="4"/>
        <v>0</v>
      </c>
      <c r="L33" s="13"/>
      <c r="M33" s="20"/>
      <c r="N33" s="13">
        <f t="shared" si="5"/>
        <v>191.8</v>
      </c>
      <c r="O33" s="21"/>
    </row>
    <row r="34" ht="24" customHeight="1" spans="1:15">
      <c r="A34" s="10" t="s">
        <v>51</v>
      </c>
      <c r="B34" s="11">
        <v>49.7</v>
      </c>
      <c r="C34" s="12">
        <v>3.5</v>
      </c>
      <c r="D34" s="13">
        <v>174.1</v>
      </c>
      <c r="E34" s="13">
        <v>206.4</v>
      </c>
      <c r="F34" s="13">
        <f t="shared" si="6"/>
        <v>49.7</v>
      </c>
      <c r="G34" s="13">
        <f t="shared" si="1"/>
        <v>68.112</v>
      </c>
      <c r="H34" s="13"/>
      <c r="I34" s="13">
        <f t="shared" si="2"/>
        <v>68.112</v>
      </c>
      <c r="J34" s="13">
        <f t="shared" si="3"/>
        <v>68.112</v>
      </c>
      <c r="K34" s="13">
        <f t="shared" si="4"/>
        <v>0</v>
      </c>
      <c r="L34" s="13"/>
      <c r="M34" s="20"/>
      <c r="N34" s="13">
        <f t="shared" si="5"/>
        <v>174.1</v>
      </c>
      <c r="O34" s="21"/>
    </row>
    <row r="35" ht="24" customHeight="1" spans="1:15">
      <c r="A35" s="10" t="s">
        <v>52</v>
      </c>
      <c r="B35" s="11">
        <v>40.3</v>
      </c>
      <c r="C35" s="12">
        <v>3.5</v>
      </c>
      <c r="D35" s="13">
        <v>141.2</v>
      </c>
      <c r="E35" s="13">
        <v>167.9</v>
      </c>
      <c r="F35" s="13">
        <f t="shared" si="6"/>
        <v>40.3</v>
      </c>
      <c r="G35" s="13">
        <f t="shared" si="1"/>
        <v>55.407</v>
      </c>
      <c r="H35" s="13"/>
      <c r="I35" s="13">
        <f t="shared" si="2"/>
        <v>55.407</v>
      </c>
      <c r="J35" s="13">
        <f t="shared" si="3"/>
        <v>55.407</v>
      </c>
      <c r="K35" s="13">
        <f t="shared" si="4"/>
        <v>0</v>
      </c>
      <c r="L35" s="13"/>
      <c r="M35" s="20"/>
      <c r="N35" s="13">
        <f t="shared" si="5"/>
        <v>141.2</v>
      </c>
      <c r="O35" s="21"/>
    </row>
    <row r="36" ht="24" customHeight="1" spans="1:15">
      <c r="A36" s="10" t="s">
        <v>53</v>
      </c>
      <c r="B36" s="11">
        <v>50.8</v>
      </c>
      <c r="C36" s="12">
        <v>3.5</v>
      </c>
      <c r="D36" s="13">
        <v>177.6</v>
      </c>
      <c r="E36" s="13">
        <v>210.6</v>
      </c>
      <c r="F36" s="13">
        <f t="shared" si="6"/>
        <v>50.8</v>
      </c>
      <c r="G36" s="13">
        <f t="shared" si="1"/>
        <v>69.498</v>
      </c>
      <c r="H36" s="13"/>
      <c r="I36" s="13">
        <f t="shared" si="2"/>
        <v>69.498</v>
      </c>
      <c r="J36" s="13">
        <f t="shared" si="3"/>
        <v>69.498</v>
      </c>
      <c r="K36" s="13">
        <f t="shared" si="4"/>
        <v>0</v>
      </c>
      <c r="L36" s="13"/>
      <c r="M36" s="20"/>
      <c r="N36" s="13">
        <f t="shared" si="5"/>
        <v>177.6</v>
      </c>
      <c r="O36" s="21"/>
    </row>
    <row r="37" ht="24" customHeight="1" spans="1:15">
      <c r="A37" s="10" t="s">
        <v>54</v>
      </c>
      <c r="B37" s="11">
        <v>22.5</v>
      </c>
      <c r="C37" s="12">
        <v>3.5</v>
      </c>
      <c r="D37" s="13">
        <v>78.8</v>
      </c>
      <c r="E37" s="13">
        <v>94.8</v>
      </c>
      <c r="F37" s="13">
        <f t="shared" si="6"/>
        <v>22.5</v>
      </c>
      <c r="G37" s="13">
        <f t="shared" si="1"/>
        <v>31.284</v>
      </c>
      <c r="H37" s="13"/>
      <c r="I37" s="13">
        <f t="shared" si="2"/>
        <v>31.284</v>
      </c>
      <c r="J37" s="13">
        <f t="shared" si="3"/>
        <v>31.284</v>
      </c>
      <c r="K37" s="13">
        <f t="shared" si="4"/>
        <v>0</v>
      </c>
      <c r="L37" s="13"/>
      <c r="M37" s="20"/>
      <c r="N37" s="13">
        <f t="shared" si="5"/>
        <v>78.8</v>
      </c>
      <c r="O37" s="21"/>
    </row>
    <row r="38" ht="24" customHeight="1" spans="1:15">
      <c r="A38" s="10" t="s">
        <v>55</v>
      </c>
      <c r="B38" s="11">
        <v>70.5</v>
      </c>
      <c r="C38" s="12">
        <v>3.5</v>
      </c>
      <c r="D38" s="13">
        <v>246.6</v>
      </c>
      <c r="E38" s="13">
        <v>291.3</v>
      </c>
      <c r="F38" s="13">
        <f t="shared" si="6"/>
        <v>70.5</v>
      </c>
      <c r="G38" s="13">
        <f t="shared" si="1"/>
        <v>96.129</v>
      </c>
      <c r="H38" s="13"/>
      <c r="I38" s="13">
        <f t="shared" si="2"/>
        <v>96.129</v>
      </c>
      <c r="J38" s="13">
        <f t="shared" si="3"/>
        <v>96.129</v>
      </c>
      <c r="K38" s="13">
        <f t="shared" si="4"/>
        <v>0</v>
      </c>
      <c r="L38" s="13"/>
      <c r="M38" s="20"/>
      <c r="N38" s="13">
        <f t="shared" si="5"/>
        <v>246.6</v>
      </c>
      <c r="O38" s="21"/>
    </row>
    <row r="39" ht="24" customHeight="1" spans="1:15">
      <c r="A39" s="10" t="s">
        <v>56</v>
      </c>
      <c r="B39" s="11">
        <v>136.1</v>
      </c>
      <c r="C39" s="12">
        <v>3.5</v>
      </c>
      <c r="D39" s="13">
        <v>476.5</v>
      </c>
      <c r="E39" s="13">
        <v>560.6</v>
      </c>
      <c r="F39" s="13">
        <f t="shared" si="6"/>
        <v>136.1</v>
      </c>
      <c r="G39" s="13">
        <f t="shared" si="1"/>
        <v>184.998</v>
      </c>
      <c r="H39" s="13"/>
      <c r="I39" s="13">
        <f t="shared" si="2"/>
        <v>184.998</v>
      </c>
      <c r="J39" s="13">
        <f t="shared" si="3"/>
        <v>184.998</v>
      </c>
      <c r="K39" s="13">
        <f t="shared" si="4"/>
        <v>0</v>
      </c>
      <c r="L39" s="13"/>
      <c r="M39" s="20"/>
      <c r="N39" s="13">
        <f t="shared" si="5"/>
        <v>476.5</v>
      </c>
      <c r="O39" s="21"/>
    </row>
    <row r="40" ht="24" customHeight="1" spans="1:15">
      <c r="A40" s="10" t="s">
        <v>57</v>
      </c>
      <c r="B40" s="11">
        <v>46.2</v>
      </c>
      <c r="C40" s="12">
        <v>3.5</v>
      </c>
      <c r="D40" s="13">
        <v>161.7</v>
      </c>
      <c r="E40" s="13">
        <v>191.8</v>
      </c>
      <c r="F40" s="13">
        <f t="shared" si="6"/>
        <v>46.2</v>
      </c>
      <c r="G40" s="13">
        <f t="shared" si="1"/>
        <v>63.294</v>
      </c>
      <c r="H40" s="14"/>
      <c r="I40" s="13">
        <f t="shared" si="2"/>
        <v>63.294</v>
      </c>
      <c r="J40" s="13">
        <f t="shared" si="3"/>
        <v>63.294</v>
      </c>
      <c r="K40" s="13">
        <f t="shared" si="4"/>
        <v>0</v>
      </c>
      <c r="L40" s="14"/>
      <c r="M40" s="14"/>
      <c r="N40" s="13">
        <f t="shared" si="5"/>
        <v>161.7</v>
      </c>
      <c r="O40" s="21"/>
    </row>
    <row r="41" ht="24" customHeight="1" spans="1:15">
      <c r="A41" s="15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21"/>
    </row>
    <row r="42" ht="24" customHeight="1" spans="1:15">
      <c r="A42" s="15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21"/>
    </row>
    <row r="43" ht="24" customHeight="1" spans="1:15">
      <c r="A43" s="15" t="s">
        <v>58</v>
      </c>
      <c r="B43" s="14">
        <f>SUM(B5:B40)</f>
        <v>1919.71</v>
      </c>
      <c r="C43" s="14"/>
      <c r="D43" s="14">
        <f t="shared" ref="C43:N43" si="7">SUM(D5:D40)</f>
        <v>7006.98</v>
      </c>
      <c r="E43" s="14">
        <f t="shared" si="7"/>
        <v>8260.848</v>
      </c>
      <c r="F43" s="14">
        <f t="shared" si="7"/>
        <v>1919.71</v>
      </c>
      <c r="G43" s="14">
        <f t="shared" si="7"/>
        <v>3319.807</v>
      </c>
      <c r="H43" s="14">
        <f t="shared" si="7"/>
        <v>142.008</v>
      </c>
      <c r="I43" s="14">
        <f t="shared" si="7"/>
        <v>2639.092</v>
      </c>
      <c r="J43" s="14">
        <f t="shared" si="7"/>
        <v>2639.092</v>
      </c>
      <c r="K43" s="14">
        <f t="shared" si="7"/>
        <v>0</v>
      </c>
      <c r="L43" s="14">
        <f t="shared" si="7"/>
        <v>822.723</v>
      </c>
      <c r="M43" s="14">
        <f t="shared" si="7"/>
        <v>0</v>
      </c>
      <c r="N43" s="14">
        <f t="shared" si="7"/>
        <v>6208</v>
      </c>
      <c r="O43" s="21"/>
    </row>
    <row r="44" ht="24" customHeight="1" spans="1:15">
      <c r="A44" s="10" t="s">
        <v>59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21"/>
    </row>
    <row r="45" ht="24" customHeight="1" spans="1:15">
      <c r="A45" s="16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22"/>
    </row>
    <row r="46" ht="30" customHeight="1"/>
  </sheetData>
  <mergeCells count="15">
    <mergeCell ref="A1:O1"/>
    <mergeCell ref="D2:E2"/>
    <mergeCell ref="M2:N2"/>
    <mergeCell ref="A44:N44"/>
    <mergeCell ref="A2:A4"/>
    <mergeCell ref="B2:B3"/>
    <mergeCell ref="C2:C3"/>
    <mergeCell ref="G2:G3"/>
    <mergeCell ref="H2:H3"/>
    <mergeCell ref="I2:I3"/>
    <mergeCell ref="J2:J3"/>
    <mergeCell ref="K2:K3"/>
    <mergeCell ref="L2:L3"/>
    <mergeCell ref="O2:O4"/>
    <mergeCell ref="O5:O44"/>
  </mergeCells>
  <pageMargins left="0.751388888888889" right="0.751388888888889" top="1" bottom="1" header="0.511805555555556" footer="0.511805555555556"/>
  <pageSetup paperSize="8" firstPageNumber="0" orientation="landscape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北极星</cp:lastModifiedBy>
  <cp:revision>2</cp:revision>
  <dcterms:created xsi:type="dcterms:W3CDTF">2022-06-06T08:19:00Z</dcterms:created>
  <dcterms:modified xsi:type="dcterms:W3CDTF">2025-08-27T01:13:33Z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A3B0B325CAF74460AFE84DEEB4751C8F</vt:lpwstr>
  </property>
</Properties>
</file>